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T\DOTACE\PRV\Josefov - PC\"/>
    </mc:Choice>
  </mc:AlternateContent>
  <bookViews>
    <workbookView xWindow="0" yWindow="0" windowWidth="24000" windowHeight="973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F39" i="1"/>
  <c r="AC61" i="12"/>
  <c r="BA44" i="12"/>
  <c r="G9" i="12"/>
  <c r="M9" i="12" s="1"/>
  <c r="I9" i="12"/>
  <c r="I8" i="12" s="1"/>
  <c r="K9" i="12"/>
  <c r="O9" i="12"/>
  <c r="O8" i="12" s="1"/>
  <c r="Q9" i="12"/>
  <c r="U9" i="12"/>
  <c r="U8" i="12" s="1"/>
  <c r="G12" i="12"/>
  <c r="I12" i="12"/>
  <c r="K12" i="12"/>
  <c r="M12" i="12"/>
  <c r="O12" i="12"/>
  <c r="Q12" i="12"/>
  <c r="U12" i="12"/>
  <c r="G14" i="12"/>
  <c r="M14" i="12" s="1"/>
  <c r="I14" i="12"/>
  <c r="K14" i="12"/>
  <c r="O14" i="12"/>
  <c r="Q14" i="12"/>
  <c r="U14" i="12"/>
  <c r="G16" i="12"/>
  <c r="M16" i="12" s="1"/>
  <c r="I16" i="12"/>
  <c r="K16" i="12"/>
  <c r="K15" i="12" s="1"/>
  <c r="O16" i="12"/>
  <c r="O15" i="12" s="1"/>
  <c r="Q16" i="12"/>
  <c r="U16" i="12"/>
  <c r="U15" i="12" s="1"/>
  <c r="G18" i="12"/>
  <c r="M18" i="12" s="1"/>
  <c r="I18" i="12"/>
  <c r="K18" i="12"/>
  <c r="O18" i="12"/>
  <c r="Q18" i="12"/>
  <c r="U18" i="12"/>
  <c r="G20" i="12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9" i="12"/>
  <c r="I29" i="12"/>
  <c r="K29" i="12"/>
  <c r="M29" i="12"/>
  <c r="O29" i="12"/>
  <c r="Q29" i="12"/>
  <c r="U29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I38" i="12"/>
  <c r="K38" i="12"/>
  <c r="M38" i="12"/>
  <c r="O38" i="12"/>
  <c r="Q38" i="12"/>
  <c r="U38" i="12"/>
  <c r="G40" i="12"/>
  <c r="M40" i="12" s="1"/>
  <c r="I40" i="12"/>
  <c r="K40" i="12"/>
  <c r="O40" i="12"/>
  <c r="Q40" i="12"/>
  <c r="U40" i="12"/>
  <c r="G43" i="12"/>
  <c r="M43" i="12" s="1"/>
  <c r="I43" i="12"/>
  <c r="K43" i="12"/>
  <c r="K37" i="12" s="1"/>
  <c r="O43" i="12"/>
  <c r="Q43" i="12"/>
  <c r="U43" i="12"/>
  <c r="U37" i="12" s="1"/>
  <c r="U47" i="12"/>
  <c r="G48" i="12"/>
  <c r="G47" i="12" s="1"/>
  <c r="I53" i="1" s="1"/>
  <c r="I48" i="12"/>
  <c r="I47" i="12" s="1"/>
  <c r="K48" i="12"/>
  <c r="K47" i="12" s="1"/>
  <c r="M48" i="12"/>
  <c r="M47" i="12" s="1"/>
  <c r="O48" i="12"/>
  <c r="O47" i="12" s="1"/>
  <c r="Q48" i="12"/>
  <c r="Q47" i="12" s="1"/>
  <c r="U48" i="12"/>
  <c r="G51" i="12"/>
  <c r="G50" i="12" s="1"/>
  <c r="I54" i="1" s="1"/>
  <c r="I51" i="12"/>
  <c r="K51" i="12"/>
  <c r="K50" i="12" s="1"/>
  <c r="O51" i="12"/>
  <c r="O50" i="12" s="1"/>
  <c r="Q51" i="12"/>
  <c r="U51" i="12"/>
  <c r="G53" i="12"/>
  <c r="M53" i="12" s="1"/>
  <c r="I53" i="12"/>
  <c r="K53" i="12"/>
  <c r="O53" i="12"/>
  <c r="Q53" i="12"/>
  <c r="U53" i="12"/>
  <c r="G56" i="12"/>
  <c r="G55" i="12" s="1"/>
  <c r="I56" i="12"/>
  <c r="I55" i="12" s="1"/>
  <c r="K56" i="12"/>
  <c r="K55" i="12" s="1"/>
  <c r="O56" i="12"/>
  <c r="O55" i="12" s="1"/>
  <c r="Q56" i="12"/>
  <c r="Q55" i="12" s="1"/>
  <c r="U56" i="12"/>
  <c r="U55" i="12" s="1"/>
  <c r="I20" i="1"/>
  <c r="I19" i="1"/>
  <c r="I18" i="1"/>
  <c r="I17" i="1"/>
  <c r="AZ43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51" i="12" l="1"/>
  <c r="U19" i="12"/>
  <c r="I19" i="12"/>
  <c r="G15" i="12"/>
  <c r="I50" i="1" s="1"/>
  <c r="Q8" i="12"/>
  <c r="M8" i="12"/>
  <c r="AD61" i="12"/>
  <c r="G39" i="1" s="1"/>
  <c r="H39" i="1" s="1"/>
  <c r="I39" i="1" s="1"/>
  <c r="U50" i="12"/>
  <c r="Q37" i="12"/>
  <c r="I37" i="12"/>
  <c r="K19" i="12"/>
  <c r="Q19" i="12"/>
  <c r="G19" i="12"/>
  <c r="I51" i="1" s="1"/>
  <c r="I15" i="12"/>
  <c r="Q50" i="12"/>
  <c r="I50" i="12"/>
  <c r="O37" i="12"/>
  <c r="G37" i="12"/>
  <c r="I52" i="1" s="1"/>
  <c r="O19" i="12"/>
  <c r="Q15" i="12"/>
  <c r="M15" i="12"/>
  <c r="K8" i="12"/>
  <c r="G8" i="12"/>
  <c r="G24" i="1"/>
  <c r="G29" i="1" s="1"/>
  <c r="G28" i="1"/>
  <c r="M37" i="12"/>
  <c r="M50" i="12"/>
  <c r="M56" i="12"/>
  <c r="M55" i="12" s="1"/>
  <c r="M20" i="12"/>
  <c r="M19" i="12" s="1"/>
  <c r="G61" i="12" l="1"/>
  <c r="I49" i="1"/>
  <c r="I56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<sst xmlns="http://schemas.openxmlformats.org/spreadsheetml/2006/main" count="297" uniqueCount="175">
  <si>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</si>
  <si>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</si>
  <si>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</si>
  <si>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</si>
  <si>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</si>
  <si>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</si>
  <si>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</si>
  <si>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</si>
  <si>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</si>
  <si>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</si>
  <si>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</si>
  <si>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</si>
  <si>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</si>
  <si>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</si>
  <si>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</si>
  <si>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</si>
  <si>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</si>
  <si>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</si>
  <si>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</si>
  <si>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</si>
  <si>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</si>
  <si>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</si>
  <si>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</si>
  <si>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</si>
  <si>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</si>
  <si>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</si>
  <si>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</si>
  <si>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</si>
  <si>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</si>
  <si>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</si>
  <si>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</si>
  <si>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</si>
  <si>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</si>
  <si>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</si>
  <si>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</si>
  <si>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</si>
  <si>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</si>
  <si>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</si>
  <si>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</si>
  <si>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</si>
  <si>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</si>
  <si>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</si>
  <si>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</si>
  <si>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Josefov - Radvanov, k.ú. Radvanov</t>
  </si>
  <si>
    <t>Rozpočet:</t>
  </si>
  <si>
    <t>Misto</t>
  </si>
  <si>
    <t>Ing. Jiří Soukup</t>
  </si>
  <si>
    <t>Josefov - Radvanov - polní cesta; 1.etapa</t>
  </si>
  <si>
    <t>Obec Josefov</t>
  </si>
  <si>
    <t>12</t>
  </si>
  <si>
    <t>Josefov</t>
  </si>
  <si>
    <t>35709</t>
  </si>
  <si>
    <t>00519278</t>
  </si>
  <si>
    <t>Rozpočet</t>
  </si>
  <si>
    <t>Celkem za stavbu</t>
  </si>
  <si>
    <t>CZK</t>
  </si>
  <si>
    <t xml:space="preserve">Popis rozpočtu:  - </t>
  </si>
  <si>
    <t>Polní cesta, 01.etapa - část v intravilánu - nezapočitatelné položky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</si>
  <si>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</si>
  <si>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</si>
  <si>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</si>
  <si>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</si>
  <si>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</si>
  <si>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</si>
  <si>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</si>
  <si>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</si>
  <si>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</si>
  <si>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</si>
  <si>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</si>
  <si>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</si>
  <si>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</si>
  <si>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</si>
  <si>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</si>
  <si>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</si>
  <si>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</si>
  <si>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</si>
  <si>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</si>
  <si>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</si>
  <si>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</si>
  <si>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</si>
  <si>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</si>
  <si>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</si>
  <si>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</si>
  <si>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</si>
  <si>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</si>
  <si>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</si>
  <si>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</si>
  <si>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</si>
  <si>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</si>
  <si>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</si>
  <si>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</si>
  <si>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</si>
  <si>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</si>
  <si>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</si>
  <si>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</si>
  <si>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</si>
  <si>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</si>
  <si>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</si>
  <si>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</si>
  <si>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</si>
  <si>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</si>
  <si>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</si>
  <si>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</si>
  <si>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113107605R00</t>
  </si>
  <si>
    <t>Odstranění podkladu nad 50 m2,kam.drcené tl.5 cm</t>
  </si>
  <si>
    <t>m2</t>
  </si>
  <si>
    <t>POL1_0</t>
  </si>
  <si>
    <t>334,2023</t>
  </si>
  <si>
    <t>VV</t>
  </si>
  <si>
    <t>442,6596</t>
  </si>
  <si>
    <t>199000003R00</t>
  </si>
  <si>
    <t>Poplatek za skládku horniny 5 - 7</t>
  </si>
  <si>
    <t>m3</t>
  </si>
  <si>
    <t>Skládkovné sejmuté vrstvy:85,45481</t>
  </si>
  <si>
    <t>181101102R00</t>
  </si>
  <si>
    <t>Úprava pláně v zářezech v hor. 1-4, se zhutněním</t>
  </si>
  <si>
    <t>274354111R00</t>
  </si>
  <si>
    <t>Bednění základových pasů zřízení</t>
  </si>
  <si>
    <t>Žlab přes cestu 2/3 délky:((3,0*2)+(1,60*2)+(0,7*0,80)+(0,5*0,6)+(0,2*1,0))*0,33</t>
  </si>
  <si>
    <t>274354211R00</t>
  </si>
  <si>
    <t>Bednění základových pasů odstranění</t>
  </si>
  <si>
    <t>565310011R00</t>
  </si>
  <si>
    <t>Podklad z asfalt. recyklátu po zhutnění tl.5 cm</t>
  </si>
  <si>
    <t>334,2026</t>
  </si>
  <si>
    <t>577141212R00</t>
  </si>
  <si>
    <t>Beton asfalt. ACO 8,ACO 11,ACO 16, do 3 m, tl.5 cm</t>
  </si>
  <si>
    <t>569621116R00</t>
  </si>
  <si>
    <t>Zpevnění krajnic asfaltovým recyklátem tl. 10 cm</t>
  </si>
  <si>
    <t>70,6510</t>
  </si>
  <si>
    <t>59,3803</t>
  </si>
  <si>
    <t>597081110R00</t>
  </si>
  <si>
    <t>Svodnice ocelová Viaqua Forest 120</t>
  </si>
  <si>
    <t>m</t>
  </si>
  <si>
    <t>4,50*2</t>
  </si>
  <si>
    <t>4,50*0,33</t>
  </si>
  <si>
    <t>6,00</t>
  </si>
  <si>
    <t>597661111R00</t>
  </si>
  <si>
    <t>Rigol dlážděn.do lože C-/7,5 tl.10cm kostky drobné</t>
  </si>
  <si>
    <t>44,7215</t>
  </si>
  <si>
    <t>566201111R00</t>
  </si>
  <si>
    <t>Úprava krytu kamenivem drceným do 0,04 m3/m2</t>
  </si>
  <si>
    <t>Oprava podkladních vrstev:776,8619*0,2</t>
  </si>
  <si>
    <t>919536111R00</t>
  </si>
  <si>
    <t xml:space="preserve">Obetonování trub propustku bet.vodostav. C 25/30 </t>
  </si>
  <si>
    <t>Žlab přes cestu 1/3 délky:((1,10*0,40*2)+(0,233*0,70)+(0,129*0,30)+(0,16*0,20))*0,33</t>
  </si>
  <si>
    <t>55340380R</t>
  </si>
  <si>
    <t>Mříž M1 D400 litinová DIN 19583-13 500/500</t>
  </si>
  <si>
    <t>kus</t>
  </si>
  <si>
    <t>POL3_0</t>
  </si>
  <si>
    <t>Žlab přes cestu 1/3 délky:</t>
  </si>
  <si>
    <t>Mříže na přčný příkop:4</t>
  </si>
  <si>
    <t>13231064R</t>
  </si>
  <si>
    <t>Úhelník rovnoramenný L jakost S235  45x45x5 mm</t>
  </si>
  <si>
    <t>t</t>
  </si>
  <si>
    <t>Úhelníky pro osazení mříží 2 x 5,50m plus kotvení do betonu.</t>
  </si>
  <si>
    <t>POP</t>
  </si>
  <si>
    <t>Úhelníky pro osazení mříží:0,04212*0,33</t>
  </si>
  <si>
    <t>966008111R00</t>
  </si>
  <si>
    <t>Bourání trubního propustku z trub DN do 30 cm</t>
  </si>
  <si>
    <t>2,00</t>
  </si>
  <si>
    <t>979082213R00</t>
  </si>
  <si>
    <t>Vodorovná doprava suti po suchu do 1 km</t>
  </si>
  <si>
    <t>85,45481</t>
  </si>
  <si>
    <t>979082219R00</t>
  </si>
  <si>
    <t>Příplatek za dopravu suti po suchu za další 1 km</t>
  </si>
  <si>
    <t>85,45481*14</t>
  </si>
  <si>
    <t>998225111R00</t>
  </si>
  <si>
    <t>Přesun hmot, pozemní komunikace, kryt živičný</t>
  </si>
  <si>
    <t>0,00068</t>
  </si>
  <si>
    <t>272,81538</t>
  </si>
  <si>
    <t>1,17779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</si>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</sst>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47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SUMIF(F49:F55,A16,I49:I55)+SUMIF(F49:F55,"PSU",I49:I55)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SUMIF(F49:F55,A17,I49:I55)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SUMIF(F49:F55,A18,I49:I55)</f>
        <v>0</v>
      </c>
      <c r="J18" s="223"/>
    </row>
    <row r="19" spans="1:10" ht="23.25" customHeight="1" x14ac:dyDescent="0.2">
      <c r="A19" s="142" t="s">
        <v>74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SUMIF(F49:F55,A19,I49:I55)</f>
        <v>0</v>
      </c>
      <c r="J19" s="223"/>
    </row>
    <row r="20" spans="1:10" ht="23.25" customHeight="1" x14ac:dyDescent="0.2">
      <c r="A20" s="142" t="s">
        <v>75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SUMIF(F49:F55,A20,I49:I55)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43146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53</v>
      </c>
      <c r="C39" s="208" t="s">
        <v>47</v>
      </c>
      <c r="D39" s="209"/>
      <c r="E39" s="209"/>
      <c r="F39" s="108">
        <f>'Rozpočet Pol'!AC61</f>
        <v>0</v>
      </c>
      <c r="G39" s="109">
        <f>'Rozpočet Pol'!AD61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0" t="s">
        <v>54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13" t="s">
        <v>57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Polní cesta, 01.etapa - část v intravilánu - nezapočitatelné položky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14" t="s">
        <v>28</v>
      </c>
      <c r="J48" s="214"/>
    </row>
    <row r="49" spans="1:10" ht="25.5" customHeight="1" x14ac:dyDescent="0.2">
      <c r="A49" s="123"/>
      <c r="B49" s="131" t="s">
        <v>60</v>
      </c>
      <c r="C49" s="216" t="s">
        <v>61</v>
      </c>
      <c r="D49" s="217"/>
      <c r="E49" s="217"/>
      <c r="F49" s="133" t="s">
        <v>23</v>
      </c>
      <c r="G49" s="134"/>
      <c r="H49" s="134"/>
      <c r="I49" s="215">
        <f>'Rozpočet Pol'!G8</f>
        <v>0</v>
      </c>
      <c r="J49" s="215"/>
    </row>
    <row r="50" spans="1:10" ht="25.5" customHeight="1" x14ac:dyDescent="0.2">
      <c r="A50" s="123"/>
      <c r="B50" s="125" t="s">
        <v>62</v>
      </c>
      <c r="C50" s="203" t="s">
        <v>63</v>
      </c>
      <c r="D50" s="204"/>
      <c r="E50" s="204"/>
      <c r="F50" s="135" t="s">
        <v>23</v>
      </c>
      <c r="G50" s="136"/>
      <c r="H50" s="136"/>
      <c r="I50" s="202">
        <f>'Rozpočet Pol'!G15</f>
        <v>0</v>
      </c>
      <c r="J50" s="202"/>
    </row>
    <row r="51" spans="1:10" ht="25.5" customHeight="1" x14ac:dyDescent="0.2">
      <c r="A51" s="123"/>
      <c r="B51" s="125" t="s">
        <v>64</v>
      </c>
      <c r="C51" s="203" t="s">
        <v>65</v>
      </c>
      <c r="D51" s="204"/>
      <c r="E51" s="204"/>
      <c r="F51" s="135" t="s">
        <v>23</v>
      </c>
      <c r="G51" s="136"/>
      <c r="H51" s="136"/>
      <c r="I51" s="202">
        <f>'Rozpočet Pol'!G19</f>
        <v>0</v>
      </c>
      <c r="J51" s="202"/>
    </row>
    <row r="52" spans="1:10" ht="25.5" customHeight="1" x14ac:dyDescent="0.2">
      <c r="A52" s="123"/>
      <c r="B52" s="125" t="s">
        <v>66</v>
      </c>
      <c r="C52" s="203" t="s">
        <v>67</v>
      </c>
      <c r="D52" s="204"/>
      <c r="E52" s="204"/>
      <c r="F52" s="135" t="s">
        <v>23</v>
      </c>
      <c r="G52" s="136"/>
      <c r="H52" s="136"/>
      <c r="I52" s="202">
        <f>'Rozpočet Pol'!G37</f>
        <v>0</v>
      </c>
      <c r="J52" s="202"/>
    </row>
    <row r="53" spans="1:10" ht="25.5" customHeight="1" x14ac:dyDescent="0.2">
      <c r="A53" s="123"/>
      <c r="B53" s="125" t="s">
        <v>68</v>
      </c>
      <c r="C53" s="203" t="s">
        <v>69</v>
      </c>
      <c r="D53" s="204"/>
      <c r="E53" s="204"/>
      <c r="F53" s="135" t="s">
        <v>23</v>
      </c>
      <c r="G53" s="136"/>
      <c r="H53" s="136"/>
      <c r="I53" s="202">
        <f>'Rozpočet Pol'!G47</f>
        <v>0</v>
      </c>
      <c r="J53" s="202"/>
    </row>
    <row r="54" spans="1:10" ht="25.5" customHeight="1" x14ac:dyDescent="0.2">
      <c r="A54" s="123"/>
      <c r="B54" s="125" t="s">
        <v>70</v>
      </c>
      <c r="C54" s="203" t="s">
        <v>71</v>
      </c>
      <c r="D54" s="204"/>
      <c r="E54" s="204"/>
      <c r="F54" s="135" t="s">
        <v>23</v>
      </c>
      <c r="G54" s="136"/>
      <c r="H54" s="136"/>
      <c r="I54" s="202">
        <f>'Rozpočet Pol'!G50</f>
        <v>0</v>
      </c>
      <c r="J54" s="202"/>
    </row>
    <row r="55" spans="1:10" ht="25.5" customHeight="1" x14ac:dyDescent="0.2">
      <c r="A55" s="123"/>
      <c r="B55" s="132" t="s">
        <v>72</v>
      </c>
      <c r="C55" s="206" t="s">
        <v>73</v>
      </c>
      <c r="D55" s="207"/>
      <c r="E55" s="207"/>
      <c r="F55" s="137" t="s">
        <v>23</v>
      </c>
      <c r="G55" s="138"/>
      <c r="H55" s="138"/>
      <c r="I55" s="205">
        <f>'Rozpočet Pol'!G55</f>
        <v>0</v>
      </c>
      <c r="J55" s="205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201">
        <f>SUM(I49:I55)</f>
        <v>0</v>
      </c>
      <c r="J56" s="201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E1" t="s">
        <v>77</v>
      </c>
    </row>
    <row r="2" spans="1:60" ht="24.95" customHeight="1" x14ac:dyDescent="0.2">
      <c r="A2" s="146" t="s">
        <v>76</v>
      </c>
      <c r="B2" s="144"/>
      <c r="C2" s="266" t="s">
        <v>47</v>
      </c>
      <c r="D2" s="267"/>
      <c r="E2" s="267"/>
      <c r="F2" s="267"/>
      <c r="G2" s="268"/>
      <c r="AE2" t="s">
        <v>78</v>
      </c>
    </row>
    <row r="3" spans="1:60" ht="24.95" customHeight="1" x14ac:dyDescent="0.2">
      <c r="A3" s="147" t="s">
        <v>7</v>
      </c>
      <c r="B3" s="145"/>
      <c r="C3" s="269" t="s">
        <v>43</v>
      </c>
      <c r="D3" s="270"/>
      <c r="E3" s="270"/>
      <c r="F3" s="270"/>
      <c r="G3" s="271"/>
      <c r="AE3" t="s">
        <v>79</v>
      </c>
    </row>
    <row r="4" spans="1:60" ht="24.95" hidden="1" customHeight="1" x14ac:dyDescent="0.2">
      <c r="A4" s="147" t="s">
        <v>8</v>
      </c>
      <c r="B4" s="145"/>
      <c r="C4" s="269"/>
      <c r="D4" s="270"/>
      <c r="E4" s="270"/>
      <c r="F4" s="270"/>
      <c r="G4" s="271"/>
      <c r="AE4" t="s">
        <v>80</v>
      </c>
    </row>
    <row r="5" spans="1:60" hidden="1" x14ac:dyDescent="0.2">
      <c r="A5" s="148" t="s">
        <v>81</v>
      </c>
      <c r="B5" s="149"/>
      <c r="C5" s="150"/>
      <c r="D5" s="151"/>
      <c r="E5" s="151"/>
      <c r="F5" s="151"/>
      <c r="G5" s="152"/>
      <c r="AE5" t="s">
        <v>82</v>
      </c>
    </row>
    <row r="7" spans="1:60" ht="38.25" x14ac:dyDescent="0.2">
      <c r="A7" s="158" t="s">
        <v>83</v>
      </c>
      <c r="B7" s="159" t="s">
        <v>84</v>
      </c>
      <c r="C7" s="159" t="s">
        <v>85</v>
      </c>
      <c r="D7" s="158" t="s">
        <v>86</v>
      </c>
      <c r="E7" s="158" t="s">
        <v>87</v>
      </c>
      <c r="F7" s="153" t="s">
        <v>88</v>
      </c>
      <c r="G7" s="175" t="s">
        <v>28</v>
      </c>
      <c r="H7" s="176" t="s">
        <v>29</v>
      </c>
      <c r="I7" s="176" t="s">
        <v>89</v>
      </c>
      <c r="J7" s="176" t="s">
        <v>30</v>
      </c>
      <c r="K7" s="176" t="s">
        <v>90</v>
      </c>
      <c r="L7" s="176" t="s">
        <v>91</v>
      </c>
      <c r="M7" s="176" t="s">
        <v>92</v>
      </c>
      <c r="N7" s="176" t="s">
        <v>93</v>
      </c>
      <c r="O7" s="176" t="s">
        <v>94</v>
      </c>
      <c r="P7" s="176" t="s">
        <v>95</v>
      </c>
      <c r="Q7" s="176" t="s">
        <v>96</v>
      </c>
      <c r="R7" s="176" t="s">
        <v>97</v>
      </c>
      <c r="S7" s="176" t="s">
        <v>98</v>
      </c>
      <c r="T7" s="176" t="s">
        <v>99</v>
      </c>
      <c r="U7" s="161" t="s">
        <v>100</v>
      </c>
    </row>
    <row r="8" spans="1:60" x14ac:dyDescent="0.2">
      <c r="A8" s="177" t="s">
        <v>101</v>
      </c>
      <c r="B8" s="178" t="s">
        <v>60</v>
      </c>
      <c r="C8" s="179" t="s">
        <v>61</v>
      </c>
      <c r="D8" s="160"/>
      <c r="E8" s="180"/>
      <c r="F8" s="181"/>
      <c r="G8" s="181">
        <f>SUMIF(AE9:AE14,"&lt;&gt;NOR",G9:G14)</f>
        <v>0</v>
      </c>
      <c r="H8" s="181"/>
      <c r="I8" s="181">
        <f>SUM(I9:I14)</f>
        <v>0</v>
      </c>
      <c r="J8" s="181"/>
      <c r="K8" s="181">
        <f>SUM(K9:K14)</f>
        <v>0</v>
      </c>
      <c r="L8" s="181"/>
      <c r="M8" s="181">
        <f>SUM(M9:M14)</f>
        <v>0</v>
      </c>
      <c r="N8" s="160"/>
      <c r="O8" s="160">
        <f>SUM(O9:O14)</f>
        <v>0</v>
      </c>
      <c r="P8" s="160"/>
      <c r="Q8" s="160">
        <f>SUM(Q9:Q14)</f>
        <v>85.454809999999995</v>
      </c>
      <c r="R8" s="160"/>
      <c r="S8" s="160"/>
      <c r="T8" s="177"/>
      <c r="U8" s="160">
        <f>SUM(U9:U14)</f>
        <v>34.1</v>
      </c>
      <c r="AE8" t="s">
        <v>102</v>
      </c>
    </row>
    <row r="9" spans="1:60" outlineLevel="1" x14ac:dyDescent="0.2">
      <c r="A9" s="155">
        <v>1</v>
      </c>
      <c r="B9" s="162" t="s">
        <v>103</v>
      </c>
      <c r="C9" s="193" t="s">
        <v>104</v>
      </c>
      <c r="D9" s="164" t="s">
        <v>105</v>
      </c>
      <c r="E9" s="169">
        <v>776.86189999999999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4">
        <v>0</v>
      </c>
      <c r="O9" s="164">
        <f>ROUND(E9*N9,5)</f>
        <v>0</v>
      </c>
      <c r="P9" s="164">
        <v>0.11</v>
      </c>
      <c r="Q9" s="164">
        <f>ROUND(E9*P9,5)</f>
        <v>85.454809999999995</v>
      </c>
      <c r="R9" s="164"/>
      <c r="S9" s="164"/>
      <c r="T9" s="165">
        <v>2.5899999999999999E-2</v>
      </c>
      <c r="U9" s="164">
        <f>ROUND(E9*T9,2)</f>
        <v>20.12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194" t="s">
        <v>107</v>
      </c>
      <c r="D10" s="166"/>
      <c r="E10" s="170">
        <v>334.20229999999998</v>
      </c>
      <c r="F10" s="173"/>
      <c r="G10" s="173"/>
      <c r="H10" s="173"/>
      <c r="I10" s="173"/>
      <c r="J10" s="173"/>
      <c r="K10" s="173"/>
      <c r="L10" s="173"/>
      <c r="M10" s="173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108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/>
      <c r="B11" s="162"/>
      <c r="C11" s="194" t="s">
        <v>109</v>
      </c>
      <c r="D11" s="166"/>
      <c r="E11" s="170">
        <v>442.65960000000001</v>
      </c>
      <c r="F11" s="173"/>
      <c r="G11" s="173"/>
      <c r="H11" s="173"/>
      <c r="I11" s="173"/>
      <c r="J11" s="173"/>
      <c r="K11" s="173"/>
      <c r="L11" s="173"/>
      <c r="M11" s="173"/>
      <c r="N11" s="164"/>
      <c r="O11" s="164"/>
      <c r="P11" s="164"/>
      <c r="Q11" s="164"/>
      <c r="R11" s="164"/>
      <c r="S11" s="164"/>
      <c r="T11" s="165"/>
      <c r="U11" s="164"/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108</v>
      </c>
      <c r="AF11" s="154">
        <v>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2</v>
      </c>
      <c r="B12" s="162" t="s">
        <v>110</v>
      </c>
      <c r="C12" s="193" t="s">
        <v>111</v>
      </c>
      <c r="D12" s="164" t="s">
        <v>112</v>
      </c>
      <c r="E12" s="169">
        <v>85.454809999999995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4">
        <v>0</v>
      </c>
      <c r="O12" s="164">
        <f>ROUND(E12*N12,5)</f>
        <v>0</v>
      </c>
      <c r="P12" s="164">
        <v>0</v>
      </c>
      <c r="Q12" s="164">
        <f>ROUND(E12*P12,5)</f>
        <v>0</v>
      </c>
      <c r="R12" s="164"/>
      <c r="S12" s="164"/>
      <c r="T12" s="165">
        <v>0</v>
      </c>
      <c r="U12" s="164">
        <f>ROUND(E12*T12,2)</f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106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/>
      <c r="B13" s="162"/>
      <c r="C13" s="194" t="s">
        <v>113</v>
      </c>
      <c r="D13" s="166"/>
      <c r="E13" s="170">
        <v>85.454809999999995</v>
      </c>
      <c r="F13" s="173"/>
      <c r="G13" s="173"/>
      <c r="H13" s="173"/>
      <c r="I13" s="173"/>
      <c r="J13" s="173"/>
      <c r="K13" s="173"/>
      <c r="L13" s="173"/>
      <c r="M13" s="173"/>
      <c r="N13" s="164"/>
      <c r="O13" s="164"/>
      <c r="P13" s="164"/>
      <c r="Q13" s="164"/>
      <c r="R13" s="164"/>
      <c r="S13" s="164"/>
      <c r="T13" s="165"/>
      <c r="U13" s="164"/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108</v>
      </c>
      <c r="AF13" s="154">
        <v>0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3</v>
      </c>
      <c r="B14" s="162" t="s">
        <v>114</v>
      </c>
      <c r="C14" s="193" t="s">
        <v>115</v>
      </c>
      <c r="D14" s="164" t="s">
        <v>105</v>
      </c>
      <c r="E14" s="169">
        <v>776.86189999999999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1.7999999999999999E-2</v>
      </c>
      <c r="U14" s="164">
        <f>ROUND(E14*T14,2)</f>
        <v>13.98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56" t="s">
        <v>101</v>
      </c>
      <c r="B15" s="163" t="s">
        <v>62</v>
      </c>
      <c r="C15" s="195" t="s">
        <v>63</v>
      </c>
      <c r="D15" s="167"/>
      <c r="E15" s="171"/>
      <c r="F15" s="174"/>
      <c r="G15" s="174">
        <f>SUMIF(AE16:AE18,"&lt;&gt;NOR",G16:G18)</f>
        <v>0</v>
      </c>
      <c r="H15" s="174"/>
      <c r="I15" s="174">
        <f>SUM(I16:I18)</f>
        <v>0</v>
      </c>
      <c r="J15" s="174"/>
      <c r="K15" s="174">
        <f>SUM(K16:K18)</f>
        <v>0</v>
      </c>
      <c r="L15" s="174"/>
      <c r="M15" s="174">
        <f>SUM(M16:M18)</f>
        <v>0</v>
      </c>
      <c r="N15" s="167"/>
      <c r="O15" s="167">
        <f>SUM(O16:O18)</f>
        <v>6.8000000000000005E-4</v>
      </c>
      <c r="P15" s="167"/>
      <c r="Q15" s="167">
        <f>SUM(Q16:Q18)</f>
        <v>0</v>
      </c>
      <c r="R15" s="167"/>
      <c r="S15" s="167"/>
      <c r="T15" s="168"/>
      <c r="U15" s="167">
        <f>SUM(U16:U18)</f>
        <v>2.6</v>
      </c>
      <c r="AE15" t="s">
        <v>102</v>
      </c>
    </row>
    <row r="16" spans="1:60" outlineLevel="1" x14ac:dyDescent="0.2">
      <c r="A16" s="155">
        <v>4</v>
      </c>
      <c r="B16" s="162" t="s">
        <v>116</v>
      </c>
      <c r="C16" s="193" t="s">
        <v>117</v>
      </c>
      <c r="D16" s="164" t="s">
        <v>105</v>
      </c>
      <c r="E16" s="169">
        <v>3.3858000000000001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4">
        <v>2.0000000000000001E-4</v>
      </c>
      <c r="O16" s="164">
        <f>ROUND(E16*N16,5)</f>
        <v>6.8000000000000005E-4</v>
      </c>
      <c r="P16" s="164">
        <v>0</v>
      </c>
      <c r="Q16" s="164">
        <f>ROUND(E16*P16,5)</f>
        <v>0</v>
      </c>
      <c r="R16" s="164"/>
      <c r="S16" s="164"/>
      <c r="T16" s="165">
        <v>0.45</v>
      </c>
      <c r="U16" s="164">
        <f>ROUND(E16*T16,2)</f>
        <v>1.52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106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33.75" outlineLevel="1" x14ac:dyDescent="0.2">
      <c r="A17" s="155"/>
      <c r="B17" s="162"/>
      <c r="C17" s="194" t="s">
        <v>118</v>
      </c>
      <c r="D17" s="166"/>
      <c r="E17" s="170">
        <v>3.3858000000000001</v>
      </c>
      <c r="F17" s="173"/>
      <c r="G17" s="173"/>
      <c r="H17" s="173"/>
      <c r="I17" s="173"/>
      <c r="J17" s="173"/>
      <c r="K17" s="173"/>
      <c r="L17" s="173"/>
      <c r="M17" s="173"/>
      <c r="N17" s="164"/>
      <c r="O17" s="164"/>
      <c r="P17" s="164"/>
      <c r="Q17" s="164"/>
      <c r="R17" s="164"/>
      <c r="S17" s="164"/>
      <c r="T17" s="165"/>
      <c r="U17" s="164"/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108</v>
      </c>
      <c r="AF17" s="154">
        <v>0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5</v>
      </c>
      <c r="B18" s="162" t="s">
        <v>119</v>
      </c>
      <c r="C18" s="193" t="s">
        <v>120</v>
      </c>
      <c r="D18" s="164" t="s">
        <v>105</v>
      </c>
      <c r="E18" s="169">
        <v>3.3858000000000001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4">
        <v>0</v>
      </c>
      <c r="O18" s="164">
        <f>ROUND(E18*N18,5)</f>
        <v>0</v>
      </c>
      <c r="P18" s="164">
        <v>0</v>
      </c>
      <c r="Q18" s="164">
        <f>ROUND(E18*P18,5)</f>
        <v>0</v>
      </c>
      <c r="R18" s="164"/>
      <c r="S18" s="164"/>
      <c r="T18" s="165">
        <v>0.32</v>
      </c>
      <c r="U18" s="164">
        <f>ROUND(E18*T18,2)</f>
        <v>1.08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x14ac:dyDescent="0.2">
      <c r="A19" s="156" t="s">
        <v>101</v>
      </c>
      <c r="B19" s="163" t="s">
        <v>64</v>
      </c>
      <c r="C19" s="195" t="s">
        <v>65</v>
      </c>
      <c r="D19" s="167"/>
      <c r="E19" s="171"/>
      <c r="F19" s="174"/>
      <c r="G19" s="174">
        <f>SUMIF(AE20:AE36,"&lt;&gt;NOR",G20:G36)</f>
        <v>0</v>
      </c>
      <c r="H19" s="174"/>
      <c r="I19" s="174">
        <f>SUM(I20:I36)</f>
        <v>0</v>
      </c>
      <c r="J19" s="174"/>
      <c r="K19" s="174">
        <f>SUM(K20:K36)</f>
        <v>0</v>
      </c>
      <c r="L19" s="174"/>
      <c r="M19" s="174">
        <f>SUM(M20:M36)</f>
        <v>0</v>
      </c>
      <c r="N19" s="167"/>
      <c r="O19" s="167">
        <f>SUM(O20:O36)</f>
        <v>272.81538</v>
      </c>
      <c r="P19" s="167"/>
      <c r="Q19" s="167">
        <f>SUM(Q20:Q36)</f>
        <v>0</v>
      </c>
      <c r="R19" s="167"/>
      <c r="S19" s="167"/>
      <c r="T19" s="168"/>
      <c r="U19" s="167">
        <f>SUM(U20:U36)</f>
        <v>135.38999999999999</v>
      </c>
      <c r="AE19" t="s">
        <v>102</v>
      </c>
    </row>
    <row r="20" spans="1:60" outlineLevel="1" x14ac:dyDescent="0.2">
      <c r="A20" s="155">
        <v>6</v>
      </c>
      <c r="B20" s="162" t="s">
        <v>121</v>
      </c>
      <c r="C20" s="193" t="s">
        <v>122</v>
      </c>
      <c r="D20" s="164" t="s">
        <v>105</v>
      </c>
      <c r="E20" s="169">
        <v>776.86220000000003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4">
        <v>0.13750000000000001</v>
      </c>
      <c r="O20" s="164">
        <f>ROUND(E20*N20,5)</f>
        <v>106.81855</v>
      </c>
      <c r="P20" s="164">
        <v>0</v>
      </c>
      <c r="Q20" s="164">
        <f>ROUND(E20*P20,5)</f>
        <v>0</v>
      </c>
      <c r="R20" s="164"/>
      <c r="S20" s="164"/>
      <c r="T20" s="165">
        <v>4.9000000000000002E-2</v>
      </c>
      <c r="U20" s="164">
        <f>ROUND(E20*T20,2)</f>
        <v>38.07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2"/>
      <c r="C21" s="194" t="s">
        <v>123</v>
      </c>
      <c r="D21" s="166"/>
      <c r="E21" s="170">
        <v>334.20260000000002</v>
      </c>
      <c r="F21" s="173"/>
      <c r="G21" s="173"/>
      <c r="H21" s="173"/>
      <c r="I21" s="173"/>
      <c r="J21" s="173"/>
      <c r="K21" s="173"/>
      <c r="L21" s="173"/>
      <c r="M21" s="173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108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194" t="s">
        <v>109</v>
      </c>
      <c r="D22" s="166"/>
      <c r="E22" s="170">
        <v>442.65960000000001</v>
      </c>
      <c r="F22" s="173"/>
      <c r="G22" s="173"/>
      <c r="H22" s="173"/>
      <c r="I22" s="173"/>
      <c r="J22" s="173"/>
      <c r="K22" s="173"/>
      <c r="L22" s="173"/>
      <c r="M22" s="173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108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7</v>
      </c>
      <c r="B23" s="162" t="s">
        <v>124</v>
      </c>
      <c r="C23" s="193" t="s">
        <v>125</v>
      </c>
      <c r="D23" s="164" t="s">
        <v>105</v>
      </c>
      <c r="E23" s="169">
        <v>776.86189999999999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4">
        <v>0.12715000000000001</v>
      </c>
      <c r="O23" s="164">
        <f>ROUND(E23*N23,5)</f>
        <v>98.777990000000003</v>
      </c>
      <c r="P23" s="164">
        <v>0</v>
      </c>
      <c r="Q23" s="164">
        <f>ROUND(E23*P23,5)</f>
        <v>0</v>
      </c>
      <c r="R23" s="164"/>
      <c r="S23" s="164"/>
      <c r="T23" s="165">
        <v>7.1999999999999995E-2</v>
      </c>
      <c r="U23" s="164">
        <f>ROUND(E23*T23,2)</f>
        <v>55.93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2"/>
      <c r="C24" s="194" t="s">
        <v>107</v>
      </c>
      <c r="D24" s="166"/>
      <c r="E24" s="170">
        <v>334.20229999999998</v>
      </c>
      <c r="F24" s="173"/>
      <c r="G24" s="173"/>
      <c r="H24" s="173"/>
      <c r="I24" s="173"/>
      <c r="J24" s="173"/>
      <c r="K24" s="173"/>
      <c r="L24" s="173"/>
      <c r="M24" s="173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108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/>
      <c r="B25" s="162"/>
      <c r="C25" s="194" t="s">
        <v>109</v>
      </c>
      <c r="D25" s="166"/>
      <c r="E25" s="170">
        <v>442.65960000000001</v>
      </c>
      <c r="F25" s="173"/>
      <c r="G25" s="173"/>
      <c r="H25" s="173"/>
      <c r="I25" s="173"/>
      <c r="J25" s="173"/>
      <c r="K25" s="173"/>
      <c r="L25" s="173"/>
      <c r="M25" s="173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108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8</v>
      </c>
      <c r="B26" s="162" t="s">
        <v>126</v>
      </c>
      <c r="C26" s="193" t="s">
        <v>127</v>
      </c>
      <c r="D26" s="164" t="s">
        <v>105</v>
      </c>
      <c r="E26" s="169">
        <v>130.03129999999999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4">
        <v>0.19694999999999999</v>
      </c>
      <c r="O26" s="164">
        <f>ROUND(E26*N26,5)</f>
        <v>25.609660000000002</v>
      </c>
      <c r="P26" s="164">
        <v>0</v>
      </c>
      <c r="Q26" s="164">
        <f>ROUND(E26*P26,5)</f>
        <v>0</v>
      </c>
      <c r="R26" s="164"/>
      <c r="S26" s="164"/>
      <c r="T26" s="165">
        <v>5.1999999999999998E-2</v>
      </c>
      <c r="U26" s="164">
        <f>ROUND(E26*T26,2)</f>
        <v>6.76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2"/>
      <c r="C27" s="194" t="s">
        <v>128</v>
      </c>
      <c r="D27" s="166"/>
      <c r="E27" s="170">
        <v>70.650999999999996</v>
      </c>
      <c r="F27" s="173"/>
      <c r="G27" s="173"/>
      <c r="H27" s="173"/>
      <c r="I27" s="173"/>
      <c r="J27" s="173"/>
      <c r="K27" s="173"/>
      <c r="L27" s="173"/>
      <c r="M27" s="173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108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/>
      <c r="B28" s="162"/>
      <c r="C28" s="194" t="s">
        <v>129</v>
      </c>
      <c r="D28" s="166"/>
      <c r="E28" s="170">
        <v>59.380299999999998</v>
      </c>
      <c r="F28" s="173"/>
      <c r="G28" s="173"/>
      <c r="H28" s="173"/>
      <c r="I28" s="173"/>
      <c r="J28" s="173"/>
      <c r="K28" s="173"/>
      <c r="L28" s="173"/>
      <c r="M28" s="173"/>
      <c r="N28" s="164"/>
      <c r="O28" s="164"/>
      <c r="P28" s="164"/>
      <c r="Q28" s="164"/>
      <c r="R28" s="164"/>
      <c r="S28" s="164"/>
      <c r="T28" s="165"/>
      <c r="U28" s="164"/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108</v>
      </c>
      <c r="AF28" s="154">
        <v>0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9</v>
      </c>
      <c r="B29" s="162" t="s">
        <v>130</v>
      </c>
      <c r="C29" s="193" t="s">
        <v>131</v>
      </c>
      <c r="D29" s="164" t="s">
        <v>132</v>
      </c>
      <c r="E29" s="169">
        <v>16.484999999999999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4">
        <v>0.48</v>
      </c>
      <c r="O29" s="164">
        <f>ROUND(E29*N29,5)</f>
        <v>7.9127999999999998</v>
      </c>
      <c r="P29" s="164">
        <v>0</v>
      </c>
      <c r="Q29" s="164">
        <f>ROUND(E29*P29,5)</f>
        <v>0</v>
      </c>
      <c r="R29" s="164"/>
      <c r="S29" s="164"/>
      <c r="T29" s="165">
        <v>0.27</v>
      </c>
      <c r="U29" s="164">
        <f>ROUND(E29*T29,2)</f>
        <v>4.45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/>
      <c r="B30" s="162"/>
      <c r="C30" s="194" t="s">
        <v>133</v>
      </c>
      <c r="D30" s="166"/>
      <c r="E30" s="170">
        <v>9</v>
      </c>
      <c r="F30" s="173"/>
      <c r="G30" s="173"/>
      <c r="H30" s="173"/>
      <c r="I30" s="173"/>
      <c r="J30" s="173"/>
      <c r="K30" s="173"/>
      <c r="L30" s="173"/>
      <c r="M30" s="173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108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194" t="s">
        <v>134</v>
      </c>
      <c r="D31" s="166"/>
      <c r="E31" s="170">
        <v>1.4850000000000001</v>
      </c>
      <c r="F31" s="173"/>
      <c r="G31" s="173"/>
      <c r="H31" s="173"/>
      <c r="I31" s="173"/>
      <c r="J31" s="173"/>
      <c r="K31" s="173"/>
      <c r="L31" s="173"/>
      <c r="M31" s="173"/>
      <c r="N31" s="164"/>
      <c r="O31" s="164"/>
      <c r="P31" s="164"/>
      <c r="Q31" s="164"/>
      <c r="R31" s="164"/>
      <c r="S31" s="164"/>
      <c r="T31" s="165"/>
      <c r="U31" s="164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108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2"/>
      <c r="C32" s="194" t="s">
        <v>135</v>
      </c>
      <c r="D32" s="166"/>
      <c r="E32" s="170">
        <v>6</v>
      </c>
      <c r="F32" s="173"/>
      <c r="G32" s="173"/>
      <c r="H32" s="173"/>
      <c r="I32" s="173"/>
      <c r="J32" s="173"/>
      <c r="K32" s="173"/>
      <c r="L32" s="173"/>
      <c r="M32" s="173"/>
      <c r="N32" s="164"/>
      <c r="O32" s="164"/>
      <c r="P32" s="164"/>
      <c r="Q32" s="164"/>
      <c r="R32" s="164"/>
      <c r="S32" s="164"/>
      <c r="T32" s="165"/>
      <c r="U32" s="164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108</v>
      </c>
      <c r="AF32" s="154">
        <v>0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10</v>
      </c>
      <c r="B33" s="162" t="s">
        <v>136</v>
      </c>
      <c r="C33" s="193" t="s">
        <v>137</v>
      </c>
      <c r="D33" s="164" t="s">
        <v>105</v>
      </c>
      <c r="E33" s="169">
        <v>44.721499999999999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4">
        <v>0.54818</v>
      </c>
      <c r="O33" s="164">
        <f>ROUND(E33*N33,5)</f>
        <v>24.515429999999999</v>
      </c>
      <c r="P33" s="164">
        <v>0</v>
      </c>
      <c r="Q33" s="164">
        <f>ROUND(E33*P33,5)</f>
        <v>0</v>
      </c>
      <c r="R33" s="164"/>
      <c r="S33" s="164"/>
      <c r="T33" s="165">
        <v>0.60199999999999998</v>
      </c>
      <c r="U33" s="164">
        <f>ROUND(E33*T33,2)</f>
        <v>26.92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/>
      <c r="B34" s="162"/>
      <c r="C34" s="194" t="s">
        <v>138</v>
      </c>
      <c r="D34" s="166"/>
      <c r="E34" s="170">
        <v>44.721499999999999</v>
      </c>
      <c r="F34" s="173"/>
      <c r="G34" s="173"/>
      <c r="H34" s="173"/>
      <c r="I34" s="173"/>
      <c r="J34" s="173"/>
      <c r="K34" s="173"/>
      <c r="L34" s="173"/>
      <c r="M34" s="173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108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11</v>
      </c>
      <c r="B35" s="162" t="s">
        <v>139</v>
      </c>
      <c r="C35" s="193" t="s">
        <v>140</v>
      </c>
      <c r="D35" s="164" t="s">
        <v>105</v>
      </c>
      <c r="E35" s="169">
        <v>155.37238000000002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4">
        <v>5.9089999999999997E-2</v>
      </c>
      <c r="O35" s="164">
        <f>ROUND(E35*N35,5)</f>
        <v>9.1809499999999993</v>
      </c>
      <c r="P35" s="164">
        <v>0</v>
      </c>
      <c r="Q35" s="164">
        <f>ROUND(E35*P35,5)</f>
        <v>0</v>
      </c>
      <c r="R35" s="164"/>
      <c r="S35" s="164"/>
      <c r="T35" s="165">
        <v>2.1000000000000001E-2</v>
      </c>
      <c r="U35" s="164">
        <f>ROUND(E35*T35,2)</f>
        <v>3.26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2"/>
      <c r="C36" s="194" t="s">
        <v>141</v>
      </c>
      <c r="D36" s="166"/>
      <c r="E36" s="170">
        <v>155.37237999999999</v>
      </c>
      <c r="F36" s="173"/>
      <c r="G36" s="173"/>
      <c r="H36" s="173"/>
      <c r="I36" s="173"/>
      <c r="J36" s="173"/>
      <c r="K36" s="173"/>
      <c r="L36" s="173"/>
      <c r="M36" s="173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108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x14ac:dyDescent="0.2">
      <c r="A37" s="156" t="s">
        <v>101</v>
      </c>
      <c r="B37" s="163" t="s">
        <v>66</v>
      </c>
      <c r="C37" s="195" t="s">
        <v>67</v>
      </c>
      <c r="D37" s="167"/>
      <c r="E37" s="171"/>
      <c r="F37" s="174"/>
      <c r="G37" s="174">
        <f>SUMIF(AE38:AE46,"&lt;&gt;NOR",G38:G46)</f>
        <v>0</v>
      </c>
      <c r="H37" s="174"/>
      <c r="I37" s="174">
        <f>SUM(I38:I46)</f>
        <v>0</v>
      </c>
      <c r="J37" s="174"/>
      <c r="K37" s="174">
        <f>SUM(K38:K46)</f>
        <v>0</v>
      </c>
      <c r="L37" s="174"/>
      <c r="M37" s="174">
        <f>SUM(M38:M46)</f>
        <v>0</v>
      </c>
      <c r="N37" s="167"/>
      <c r="O37" s="167">
        <f>SUM(O38:O46)</f>
        <v>1.1777900000000001</v>
      </c>
      <c r="P37" s="167"/>
      <c r="Q37" s="167">
        <f>SUM(Q38:Q46)</f>
        <v>0</v>
      </c>
      <c r="R37" s="167"/>
      <c r="S37" s="167"/>
      <c r="T37" s="168"/>
      <c r="U37" s="167">
        <f>SUM(U38:U46)</f>
        <v>1.34</v>
      </c>
      <c r="AE37" t="s">
        <v>102</v>
      </c>
    </row>
    <row r="38" spans="1:60" outlineLevel="1" x14ac:dyDescent="0.2">
      <c r="A38" s="155">
        <v>12</v>
      </c>
      <c r="B38" s="162" t="s">
        <v>142</v>
      </c>
      <c r="C38" s="193" t="s">
        <v>143</v>
      </c>
      <c r="D38" s="164" t="s">
        <v>112</v>
      </c>
      <c r="E38" s="169">
        <v>0.36755400000000005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4">
        <v>2.53538</v>
      </c>
      <c r="O38" s="164">
        <f>ROUND(E38*N38,5)</f>
        <v>0.93189</v>
      </c>
      <c r="P38" s="164">
        <v>0</v>
      </c>
      <c r="Q38" s="164">
        <f>ROUND(E38*P38,5)</f>
        <v>0</v>
      </c>
      <c r="R38" s="164"/>
      <c r="S38" s="164"/>
      <c r="T38" s="165">
        <v>3.6440000000000001</v>
      </c>
      <c r="U38" s="164">
        <f>ROUND(E38*T38,2)</f>
        <v>1.34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33.75" outlineLevel="1" x14ac:dyDescent="0.2">
      <c r="A39" s="155"/>
      <c r="B39" s="162"/>
      <c r="C39" s="194" t="s">
        <v>144</v>
      </c>
      <c r="D39" s="166"/>
      <c r="E39" s="170">
        <v>0.36755399999999999</v>
      </c>
      <c r="F39" s="173"/>
      <c r="G39" s="173"/>
      <c r="H39" s="173"/>
      <c r="I39" s="173"/>
      <c r="J39" s="173"/>
      <c r="K39" s="173"/>
      <c r="L39" s="173"/>
      <c r="M39" s="173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108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13</v>
      </c>
      <c r="B40" s="162" t="s">
        <v>145</v>
      </c>
      <c r="C40" s="193" t="s">
        <v>146</v>
      </c>
      <c r="D40" s="164" t="s">
        <v>147</v>
      </c>
      <c r="E40" s="169">
        <v>4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4">
        <v>5.8000000000000003E-2</v>
      </c>
      <c r="O40" s="164">
        <f>ROUND(E40*N40,5)</f>
        <v>0.23200000000000001</v>
      </c>
      <c r="P40" s="164">
        <v>0</v>
      </c>
      <c r="Q40" s="164">
        <f>ROUND(E40*P40,5)</f>
        <v>0</v>
      </c>
      <c r="R40" s="164"/>
      <c r="S40" s="164"/>
      <c r="T40" s="165">
        <v>0</v>
      </c>
      <c r="U40" s="164">
        <f>ROUND(E40*T40,2)</f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148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2"/>
      <c r="C41" s="194" t="s">
        <v>149</v>
      </c>
      <c r="D41" s="166"/>
      <c r="E41" s="170"/>
      <c r="F41" s="173"/>
      <c r="G41" s="173"/>
      <c r="H41" s="173"/>
      <c r="I41" s="173"/>
      <c r="J41" s="173"/>
      <c r="K41" s="173"/>
      <c r="L41" s="173"/>
      <c r="M41" s="173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108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/>
      <c r="B42" s="162"/>
      <c r="C42" s="194" t="s">
        <v>150</v>
      </c>
      <c r="D42" s="166"/>
      <c r="E42" s="170">
        <v>4</v>
      </c>
      <c r="F42" s="173"/>
      <c r="G42" s="173"/>
      <c r="H42" s="173"/>
      <c r="I42" s="173"/>
      <c r="J42" s="173"/>
      <c r="K42" s="173"/>
      <c r="L42" s="173"/>
      <c r="M42" s="173"/>
      <c r="N42" s="164"/>
      <c r="O42" s="164"/>
      <c r="P42" s="164"/>
      <c r="Q42" s="164"/>
      <c r="R42" s="164"/>
      <c r="S42" s="164"/>
      <c r="T42" s="165"/>
      <c r="U42" s="164"/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108</v>
      </c>
      <c r="AF42" s="154">
        <v>0</v>
      </c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14</v>
      </c>
      <c r="B43" s="162" t="s">
        <v>151</v>
      </c>
      <c r="C43" s="193" t="s">
        <v>152</v>
      </c>
      <c r="D43" s="164" t="s">
        <v>153</v>
      </c>
      <c r="E43" s="169">
        <v>1.38996E-2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4">
        <v>1</v>
      </c>
      <c r="O43" s="164">
        <f>ROUND(E43*N43,5)</f>
        <v>1.3899999999999999E-2</v>
      </c>
      <c r="P43" s="164">
        <v>0</v>
      </c>
      <c r="Q43" s="164">
        <f>ROUND(E43*P43,5)</f>
        <v>0</v>
      </c>
      <c r="R43" s="164"/>
      <c r="S43" s="164"/>
      <c r="T43" s="165">
        <v>0</v>
      </c>
      <c r="U43" s="164">
        <f>ROUND(E43*T43,2)</f>
        <v>0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148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272" t="s">
        <v>154</v>
      </c>
      <c r="D44" s="273"/>
      <c r="E44" s="274"/>
      <c r="F44" s="275"/>
      <c r="G44" s="276"/>
      <c r="H44" s="173"/>
      <c r="I44" s="173"/>
      <c r="J44" s="173"/>
      <c r="K44" s="173"/>
      <c r="L44" s="173"/>
      <c r="M44" s="173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155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7" t="str">
        <f>C44</f>
        <v>Úhelníky pro osazení mříží 2 x 5,50m plus kotvení do betonu.</v>
      </c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/>
      <c r="B45" s="162"/>
      <c r="C45" s="194" t="s">
        <v>149</v>
      </c>
      <c r="D45" s="166"/>
      <c r="E45" s="170"/>
      <c r="F45" s="173"/>
      <c r="G45" s="173"/>
      <c r="H45" s="173"/>
      <c r="I45" s="173"/>
      <c r="J45" s="173"/>
      <c r="K45" s="173"/>
      <c r="L45" s="173"/>
      <c r="M45" s="173"/>
      <c r="N45" s="164"/>
      <c r="O45" s="164"/>
      <c r="P45" s="164"/>
      <c r="Q45" s="164"/>
      <c r="R45" s="164"/>
      <c r="S45" s="164"/>
      <c r="T45" s="165"/>
      <c r="U45" s="164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108</v>
      </c>
      <c r="AF45" s="154">
        <v>0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2"/>
      <c r="C46" s="194" t="s">
        <v>156</v>
      </c>
      <c r="D46" s="166"/>
      <c r="E46" s="170">
        <v>1.38996E-2</v>
      </c>
      <c r="F46" s="173"/>
      <c r="G46" s="173"/>
      <c r="H46" s="173"/>
      <c r="I46" s="173"/>
      <c r="J46" s="173"/>
      <c r="K46" s="173"/>
      <c r="L46" s="173"/>
      <c r="M46" s="173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108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x14ac:dyDescent="0.2">
      <c r="A47" s="156" t="s">
        <v>101</v>
      </c>
      <c r="B47" s="163" t="s">
        <v>68</v>
      </c>
      <c r="C47" s="195" t="s">
        <v>69</v>
      </c>
      <c r="D47" s="167"/>
      <c r="E47" s="171"/>
      <c r="F47" s="174"/>
      <c r="G47" s="174">
        <f>SUMIF(AE48:AE49,"&lt;&gt;NOR",G48:G49)</f>
        <v>0</v>
      </c>
      <c r="H47" s="174"/>
      <c r="I47" s="174">
        <f>SUM(I48:I49)</f>
        <v>0</v>
      </c>
      <c r="J47" s="174"/>
      <c r="K47" s="174">
        <f>SUM(K48:K49)</f>
        <v>0</v>
      </c>
      <c r="L47" s="174"/>
      <c r="M47" s="174">
        <f>SUM(M48:M49)</f>
        <v>0</v>
      </c>
      <c r="N47" s="167"/>
      <c r="O47" s="167">
        <f>SUM(O48:O49)</f>
        <v>0</v>
      </c>
      <c r="P47" s="167"/>
      <c r="Q47" s="167">
        <f>SUM(Q48:Q49)</f>
        <v>1.506</v>
      </c>
      <c r="R47" s="167"/>
      <c r="S47" s="167"/>
      <c r="T47" s="168"/>
      <c r="U47" s="167">
        <f>SUM(U48:U49)</f>
        <v>4.7300000000000004</v>
      </c>
      <c r="AE47" t="s">
        <v>102</v>
      </c>
    </row>
    <row r="48" spans="1:60" outlineLevel="1" x14ac:dyDescent="0.2">
      <c r="A48" s="155">
        <v>15</v>
      </c>
      <c r="B48" s="162" t="s">
        <v>157</v>
      </c>
      <c r="C48" s="193" t="s">
        <v>158</v>
      </c>
      <c r="D48" s="164" t="s">
        <v>132</v>
      </c>
      <c r="E48" s="169">
        <v>2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4">
        <v>0</v>
      </c>
      <c r="O48" s="164">
        <f>ROUND(E48*N48,5)</f>
        <v>0</v>
      </c>
      <c r="P48" s="164">
        <v>0.753</v>
      </c>
      <c r="Q48" s="164">
        <f>ROUND(E48*P48,5)</f>
        <v>1.506</v>
      </c>
      <c r="R48" s="164"/>
      <c r="S48" s="164"/>
      <c r="T48" s="165">
        <v>2.3639999999999999</v>
      </c>
      <c r="U48" s="164">
        <f>ROUND(E48*T48,2)</f>
        <v>4.7300000000000004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2"/>
      <c r="C49" s="194" t="s">
        <v>159</v>
      </c>
      <c r="D49" s="166"/>
      <c r="E49" s="170">
        <v>2</v>
      </c>
      <c r="F49" s="173"/>
      <c r="G49" s="173"/>
      <c r="H49" s="173"/>
      <c r="I49" s="173"/>
      <c r="J49" s="173"/>
      <c r="K49" s="173"/>
      <c r="L49" s="173"/>
      <c r="M49" s="173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108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56" t="s">
        <v>101</v>
      </c>
      <c r="B50" s="163" t="s">
        <v>70</v>
      </c>
      <c r="C50" s="195" t="s">
        <v>71</v>
      </c>
      <c r="D50" s="167"/>
      <c r="E50" s="171"/>
      <c r="F50" s="174"/>
      <c r="G50" s="174">
        <f>SUMIF(AE51:AE54,"&lt;&gt;NOR",G51:G54)</f>
        <v>0</v>
      </c>
      <c r="H50" s="174"/>
      <c r="I50" s="174">
        <f>SUM(I51:I54)</f>
        <v>0</v>
      </c>
      <c r="J50" s="174"/>
      <c r="K50" s="174">
        <f>SUM(K51:K54)</f>
        <v>0</v>
      </c>
      <c r="L50" s="174"/>
      <c r="M50" s="174">
        <f>SUM(M51:M54)</f>
        <v>0</v>
      </c>
      <c r="N50" s="167"/>
      <c r="O50" s="167">
        <f>SUM(O51:O54)</f>
        <v>0</v>
      </c>
      <c r="P50" s="167"/>
      <c r="Q50" s="167">
        <f>SUM(Q51:Q54)</f>
        <v>0</v>
      </c>
      <c r="R50" s="167"/>
      <c r="S50" s="167"/>
      <c r="T50" s="168"/>
      <c r="U50" s="167">
        <f>SUM(U51:U54)</f>
        <v>0.85</v>
      </c>
      <c r="AE50" t="s">
        <v>102</v>
      </c>
    </row>
    <row r="51" spans="1:60" outlineLevel="1" x14ac:dyDescent="0.2">
      <c r="A51" s="155">
        <v>16</v>
      </c>
      <c r="B51" s="162" t="s">
        <v>160</v>
      </c>
      <c r="C51" s="193" t="s">
        <v>161</v>
      </c>
      <c r="D51" s="164" t="s">
        <v>153</v>
      </c>
      <c r="E51" s="169">
        <v>85.454809999999995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4">
        <v>0</v>
      </c>
      <c r="O51" s="164">
        <f>ROUND(E51*N51,5)</f>
        <v>0</v>
      </c>
      <c r="P51" s="164">
        <v>0</v>
      </c>
      <c r="Q51" s="164">
        <f>ROUND(E51*P51,5)</f>
        <v>0</v>
      </c>
      <c r="R51" s="164"/>
      <c r="S51" s="164"/>
      <c r="T51" s="165">
        <v>0.01</v>
      </c>
      <c r="U51" s="164">
        <f>ROUND(E51*T51,2)</f>
        <v>0.85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2"/>
      <c r="C52" s="194" t="s">
        <v>162</v>
      </c>
      <c r="D52" s="166"/>
      <c r="E52" s="170">
        <v>85.454809999999995</v>
      </c>
      <c r="F52" s="173"/>
      <c r="G52" s="173"/>
      <c r="H52" s="173"/>
      <c r="I52" s="173"/>
      <c r="J52" s="173"/>
      <c r="K52" s="173"/>
      <c r="L52" s="173"/>
      <c r="M52" s="173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108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17</v>
      </c>
      <c r="B53" s="162" t="s">
        <v>163</v>
      </c>
      <c r="C53" s="193" t="s">
        <v>164</v>
      </c>
      <c r="D53" s="164" t="s">
        <v>153</v>
      </c>
      <c r="E53" s="169">
        <v>1196.36734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4">
        <v>0</v>
      </c>
      <c r="O53" s="164">
        <f>ROUND(E53*N53,5)</f>
        <v>0</v>
      </c>
      <c r="P53" s="164">
        <v>0</v>
      </c>
      <c r="Q53" s="164">
        <f>ROUND(E53*P53,5)</f>
        <v>0</v>
      </c>
      <c r="R53" s="164"/>
      <c r="S53" s="164"/>
      <c r="T53" s="165">
        <v>0</v>
      </c>
      <c r="U53" s="164">
        <f>ROUND(E53*T53,2)</f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2"/>
      <c r="C54" s="194" t="s">
        <v>165</v>
      </c>
      <c r="D54" s="166"/>
      <c r="E54" s="170">
        <v>1196.36734</v>
      </c>
      <c r="F54" s="173"/>
      <c r="G54" s="173"/>
      <c r="H54" s="173"/>
      <c r="I54" s="173"/>
      <c r="J54" s="173"/>
      <c r="K54" s="173"/>
      <c r="L54" s="173"/>
      <c r="M54" s="173"/>
      <c r="N54" s="164"/>
      <c r="O54" s="164"/>
      <c r="P54" s="164"/>
      <c r="Q54" s="164"/>
      <c r="R54" s="164"/>
      <c r="S54" s="164"/>
      <c r="T54" s="165"/>
      <c r="U54" s="164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108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156" t="s">
        <v>101</v>
      </c>
      <c r="B55" s="163" t="s">
        <v>72</v>
      </c>
      <c r="C55" s="195" t="s">
        <v>73</v>
      </c>
      <c r="D55" s="167"/>
      <c r="E55" s="171"/>
      <c r="F55" s="174"/>
      <c r="G55" s="174">
        <f>SUMIF(AE56:AE59,"&lt;&gt;NOR",G56:G59)</f>
        <v>0</v>
      </c>
      <c r="H55" s="174"/>
      <c r="I55" s="174">
        <f>SUM(I56:I59)</f>
        <v>0</v>
      </c>
      <c r="J55" s="174"/>
      <c r="K55" s="174">
        <f>SUM(K56:K59)</f>
        <v>0</v>
      </c>
      <c r="L55" s="174"/>
      <c r="M55" s="174">
        <f>SUM(M56:M59)</f>
        <v>0</v>
      </c>
      <c r="N55" s="167"/>
      <c r="O55" s="167">
        <f>SUM(O56:O59)</f>
        <v>0</v>
      </c>
      <c r="P55" s="167"/>
      <c r="Q55" s="167">
        <f>SUM(Q56:Q59)</f>
        <v>0</v>
      </c>
      <c r="R55" s="167"/>
      <c r="S55" s="167"/>
      <c r="T55" s="168"/>
      <c r="U55" s="167">
        <f>SUM(U56:U59)</f>
        <v>4.38</v>
      </c>
      <c r="AE55" t="s">
        <v>102</v>
      </c>
    </row>
    <row r="56" spans="1:60" outlineLevel="1" x14ac:dyDescent="0.2">
      <c r="A56" s="155">
        <v>18</v>
      </c>
      <c r="B56" s="162" t="s">
        <v>166</v>
      </c>
      <c r="C56" s="193" t="s">
        <v>167</v>
      </c>
      <c r="D56" s="164" t="s">
        <v>153</v>
      </c>
      <c r="E56" s="169">
        <v>273.99385000000001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4">
        <v>0</v>
      </c>
      <c r="O56" s="164">
        <f>ROUND(E56*N56,5)</f>
        <v>0</v>
      </c>
      <c r="P56" s="164">
        <v>0</v>
      </c>
      <c r="Q56" s="164">
        <f>ROUND(E56*P56,5)</f>
        <v>0</v>
      </c>
      <c r="R56" s="164"/>
      <c r="S56" s="164"/>
      <c r="T56" s="165">
        <v>1.6E-2</v>
      </c>
      <c r="U56" s="164">
        <f>ROUND(E56*T56,2)</f>
        <v>4.38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2"/>
      <c r="C57" s="194" t="s">
        <v>168</v>
      </c>
      <c r="D57" s="166"/>
      <c r="E57" s="170">
        <v>6.8000000000000005E-4</v>
      </c>
      <c r="F57" s="173"/>
      <c r="G57" s="173"/>
      <c r="H57" s="173"/>
      <c r="I57" s="173"/>
      <c r="J57" s="173"/>
      <c r="K57" s="173"/>
      <c r="L57" s="173"/>
      <c r="M57" s="173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108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/>
      <c r="B58" s="162"/>
      <c r="C58" s="194" t="s">
        <v>169</v>
      </c>
      <c r="D58" s="166"/>
      <c r="E58" s="170">
        <v>272.81538</v>
      </c>
      <c r="F58" s="173"/>
      <c r="G58" s="173"/>
      <c r="H58" s="173"/>
      <c r="I58" s="173"/>
      <c r="J58" s="173"/>
      <c r="K58" s="173"/>
      <c r="L58" s="173"/>
      <c r="M58" s="173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108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82"/>
      <c r="B59" s="183"/>
      <c r="C59" s="196" t="s">
        <v>170</v>
      </c>
      <c r="D59" s="184"/>
      <c r="E59" s="185">
        <v>1.1777899999999999</v>
      </c>
      <c r="F59" s="186"/>
      <c r="G59" s="186"/>
      <c r="H59" s="186"/>
      <c r="I59" s="186"/>
      <c r="J59" s="186"/>
      <c r="K59" s="186"/>
      <c r="L59" s="186"/>
      <c r="M59" s="186"/>
      <c r="N59" s="187"/>
      <c r="O59" s="187"/>
      <c r="P59" s="187"/>
      <c r="Q59" s="187"/>
      <c r="R59" s="187"/>
      <c r="S59" s="187"/>
      <c r="T59" s="188"/>
      <c r="U59" s="187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108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x14ac:dyDescent="0.2">
      <c r="A60" s="6"/>
      <c r="B60" s="7" t="s">
        <v>171</v>
      </c>
      <c r="C60" s="197" t="s">
        <v>171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89"/>
      <c r="B61" s="190">
        <v>26</v>
      </c>
      <c r="C61" s="198" t="s">
        <v>171</v>
      </c>
      <c r="D61" s="191"/>
      <c r="E61" s="191"/>
      <c r="F61" s="191"/>
      <c r="G61" s="192">
        <f>G8+G15+G19+G37+G47+G50+G55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172</v>
      </c>
    </row>
    <row r="62" spans="1:60" x14ac:dyDescent="0.2">
      <c r="A62" s="6"/>
      <c r="B62" s="7" t="s">
        <v>171</v>
      </c>
      <c r="C62" s="197" t="s">
        <v>171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171</v>
      </c>
      <c r="C63" s="197" t="s">
        <v>171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7">
        <v>33</v>
      </c>
      <c r="B64" s="277"/>
      <c r="C64" s="27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3"/>
      <c r="B65" s="254"/>
      <c r="C65" s="255"/>
      <c r="D65" s="254"/>
      <c r="E65" s="254"/>
      <c r="F65" s="254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173</v>
      </c>
    </row>
    <row r="66" spans="1:31" x14ac:dyDescent="0.2">
      <c r="A66" s="257"/>
      <c r="B66" s="258"/>
      <c r="C66" s="259"/>
      <c r="D66" s="258"/>
      <c r="E66" s="258"/>
      <c r="F66" s="258"/>
      <c r="G66" s="26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7"/>
      <c r="B67" s="258"/>
      <c r="C67" s="259"/>
      <c r="D67" s="258"/>
      <c r="E67" s="258"/>
      <c r="F67" s="258"/>
      <c r="G67" s="26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7"/>
      <c r="B68" s="258"/>
      <c r="C68" s="259"/>
      <c r="D68" s="258"/>
      <c r="E68" s="258"/>
      <c r="F68" s="258"/>
      <c r="G68" s="260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1"/>
      <c r="B69" s="262"/>
      <c r="C69" s="263"/>
      <c r="D69" s="262"/>
      <c r="E69" s="262"/>
      <c r="F69" s="262"/>
      <c r="G69" s="26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171</v>
      </c>
      <c r="C70" s="197" t="s">
        <v>171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199"/>
      <c r="AE71" t="s">
        <v>174</v>
      </c>
    </row>
  </sheetData>
  <mergeCells count="7">
    <mergeCell ref="A65:G69"/>
    <mergeCell ref="A1:G1"/>
    <mergeCell ref="C2:G2"/>
    <mergeCell ref="C3:G3"/>
    <mergeCell ref="C4:G4"/>
    <mergeCell ref="C44:G44"/>
    <mergeCell ref="A64:C6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user</cp:lastModifiedBy>
  <cp:lastPrinted>2014-02-28T09:52:57Z</cp:lastPrinted>
  <dcterms:created xsi:type="dcterms:W3CDTF">2009-04-08T07:15:50Z</dcterms:created>
  <dcterms:modified xsi:type="dcterms:W3CDTF">2018-02-15T09:52:00Z</dcterms:modified>
</cp:coreProperties>
</file>